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WEALTH MANAGEMENT\The Scout\2024 Newsletters\08 - MAY\"/>
    </mc:Choice>
  </mc:AlternateContent>
  <xr:revisionPtr revIDLastSave="0" documentId="13_ncr:1_{B39BC7E1-A8E5-4508-B870-6D06808BC8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yment Events by Date (23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4" i="1"/>
  <c r="E12" i="1"/>
  <c r="E10" i="1"/>
  <c r="E8" i="1"/>
  <c r="E6" i="1"/>
  <c r="E4" i="1"/>
  <c r="E2" i="1"/>
  <c r="E83" i="1"/>
  <c r="E80" i="1"/>
  <c r="E78" i="1"/>
  <c r="E76" i="1"/>
  <c r="E75" i="1"/>
  <c r="E73" i="1"/>
  <c r="E71" i="1"/>
  <c r="E69" i="1"/>
  <c r="E66" i="1"/>
  <c r="E65" i="1"/>
  <c r="E62" i="1"/>
  <c r="E61" i="1"/>
  <c r="E60" i="1"/>
  <c r="E58" i="1"/>
  <c r="E57" i="1"/>
  <c r="E56" i="1"/>
  <c r="E55" i="1"/>
  <c r="E53" i="1"/>
  <c r="E52" i="1"/>
  <c r="E51" i="1"/>
  <c r="E48" i="1"/>
  <c r="E46" i="1"/>
  <c r="E43" i="1"/>
  <c r="E41" i="1"/>
  <c r="E40" i="1"/>
  <c r="E37" i="1"/>
  <c r="E34" i="1"/>
  <c r="E32" i="1"/>
  <c r="E30" i="1"/>
  <c r="E28" i="1"/>
  <c r="E26" i="1"/>
  <c r="E25" i="1"/>
  <c r="E22" i="1"/>
  <c r="E20" i="1"/>
  <c r="E19" i="1"/>
  <c r="G3" i="1"/>
  <c r="G20" i="1" l="1"/>
  <c r="G66" i="1"/>
  <c r="G65" i="1"/>
  <c r="G15" i="1" l="1"/>
  <c r="G13" i="1"/>
  <c r="G11" i="1"/>
  <c r="G9" i="1" l="1"/>
  <c r="G7" i="1" l="1"/>
  <c r="G5" i="1" l="1"/>
</calcChain>
</file>

<file path=xl/sharedStrings.xml><?xml version="1.0" encoding="utf-8"?>
<sst xmlns="http://schemas.openxmlformats.org/spreadsheetml/2006/main" count="331" uniqueCount="118">
  <si>
    <t>KN08033GBV97</t>
  </si>
  <si>
    <t>AGG200541 Private Placement</t>
  </si>
  <si>
    <t>Coupon</t>
  </si>
  <si>
    <t>XCD</t>
  </si>
  <si>
    <t>Amortization</t>
  </si>
  <si>
    <t>KN08033GBW55</t>
  </si>
  <si>
    <t>AGG0541AA Private Placement</t>
  </si>
  <si>
    <t>KN08033GBX39</t>
  </si>
  <si>
    <t>AGG0541AB Private Placement</t>
  </si>
  <si>
    <t>KN08033GBY12</t>
  </si>
  <si>
    <t>AGG0541AC Private Placement</t>
  </si>
  <si>
    <t>KN08033GBZ86</t>
  </si>
  <si>
    <t>AGG0541AD Private Placement</t>
  </si>
  <si>
    <t>KN08033GCA27</t>
  </si>
  <si>
    <t>AGG0541AE Private Placement</t>
  </si>
  <si>
    <t>KN08033GCB00</t>
  </si>
  <si>
    <t>AGG0541AF Private Placement</t>
  </si>
  <si>
    <t>KN08033GCC82</t>
  </si>
  <si>
    <t>AGG0541AG Private Placement</t>
  </si>
  <si>
    <t>GD0503451082</t>
  </si>
  <si>
    <t>ACBG</t>
  </si>
  <si>
    <t>KN74050GEI59</t>
  </si>
  <si>
    <t>LCG051125 Private Placement</t>
  </si>
  <si>
    <t>KN08033GCN62</t>
  </si>
  <si>
    <t>FAN040824 Private Placement</t>
  </si>
  <si>
    <t>USD</t>
  </si>
  <si>
    <t>KN74083NAK02</t>
  </si>
  <si>
    <t>VCG0724AA Private Placement</t>
  </si>
  <si>
    <t>TotalRedemption</t>
  </si>
  <si>
    <t>KN34033BGP42</t>
  </si>
  <si>
    <t>GDB080524</t>
  </si>
  <si>
    <t>KN74083NAS38</t>
  </si>
  <si>
    <t>VCN080524</t>
  </si>
  <si>
    <t>KN74083NAO24</t>
  </si>
  <si>
    <t>VCG081126</t>
  </si>
  <si>
    <t>KN24033GAB16</t>
  </si>
  <si>
    <t>DMG200624</t>
  </si>
  <si>
    <t>KN34033GAC89</t>
  </si>
  <si>
    <t>GDG151130 Private Placement</t>
  </si>
  <si>
    <t>KN34033GAD62</t>
  </si>
  <si>
    <t>GDG1530AA Private Placement</t>
  </si>
  <si>
    <t>KN74050GCY28</t>
  </si>
  <si>
    <t>FLG071124 Private Placement</t>
  </si>
  <si>
    <t>KN08033BGY94</t>
  </si>
  <si>
    <t>AGB140524</t>
  </si>
  <si>
    <t>KN74083NAH56</t>
  </si>
  <si>
    <t>VCG070524</t>
  </si>
  <si>
    <t>GD6731051029</t>
  </si>
  <si>
    <t>RBGL</t>
  </si>
  <si>
    <t>KN08033CGB74</t>
  </si>
  <si>
    <t>AGB150524 Private Placement</t>
  </si>
  <si>
    <t>KN08033GCZ92</t>
  </si>
  <si>
    <t>AGG050528 Private Placement</t>
  </si>
  <si>
    <t>KN34033GAB07</t>
  </si>
  <si>
    <t>GDG251140 Private Placement</t>
  </si>
  <si>
    <t>KN34033GAH76</t>
  </si>
  <si>
    <t>GDG1530AB Private Placement</t>
  </si>
  <si>
    <t>KN74083CII19</t>
  </si>
  <si>
    <t>VCB150524</t>
  </si>
  <si>
    <t>KN08033GBP20</t>
  </si>
  <si>
    <t>AGG051125 Private Placement</t>
  </si>
  <si>
    <t>KN08033GDE54</t>
  </si>
  <si>
    <t>AGG071130 Private Placement</t>
  </si>
  <si>
    <t>KN74050CHR18</t>
  </si>
  <si>
    <t>LCB170524</t>
  </si>
  <si>
    <t>KN74083NBA11</t>
  </si>
  <si>
    <t>VCG070526 Private Placement</t>
  </si>
  <si>
    <t>KN24033GAJ42</t>
  </si>
  <si>
    <t>DMG071129</t>
  </si>
  <si>
    <t>KN74048GAB97</t>
  </si>
  <si>
    <t>KNG450457</t>
  </si>
  <si>
    <t>KN74048GAC70</t>
  </si>
  <si>
    <t>FKG200432</t>
  </si>
  <si>
    <t>KN74050GBQ03</t>
  </si>
  <si>
    <t>LCG101124</t>
  </si>
  <si>
    <t>KN08033GCF39</t>
  </si>
  <si>
    <t>AGN201125 Private Placement</t>
  </si>
  <si>
    <t>KN74050GBM98</t>
  </si>
  <si>
    <t>LCG100524</t>
  </si>
  <si>
    <t>KN74050GDT24</t>
  </si>
  <si>
    <t>LCG101129</t>
  </si>
  <si>
    <t>KN08033GBM98</t>
  </si>
  <si>
    <t>AGG070527 Private Placement</t>
  </si>
  <si>
    <t>KN74050CHS90</t>
  </si>
  <si>
    <t>LCB230524</t>
  </si>
  <si>
    <t>KN74050GCT33</t>
  </si>
  <si>
    <t>LCG071124</t>
  </si>
  <si>
    <t>KN74050GDB16</t>
  </si>
  <si>
    <t>LCG1124AA Private Placement</t>
  </si>
  <si>
    <t>KN74083NAP98</t>
  </si>
  <si>
    <t>VCG101128</t>
  </si>
  <si>
    <t>KN08033GCU06</t>
  </si>
  <si>
    <t>AGG1129AA Private Placement</t>
  </si>
  <si>
    <t>KN08033GCV88</t>
  </si>
  <si>
    <t>AGG1129AB Private Placement</t>
  </si>
  <si>
    <t>KN25516MEC57</t>
  </si>
  <si>
    <t>HMB281124 Private Placement</t>
  </si>
  <si>
    <t>KN74083NAV66</t>
  </si>
  <si>
    <t>FVG071126 Private Placement</t>
  </si>
  <si>
    <t>KN08033GCR76</t>
  </si>
  <si>
    <t>AGG071129 Private Placement</t>
  </si>
  <si>
    <t>KN08033GCW61</t>
  </si>
  <si>
    <t>AGG1129AC Private Placement</t>
  </si>
  <si>
    <t>KN25516MDW21</t>
  </si>
  <si>
    <t>HMB300524 Private Placement</t>
  </si>
  <si>
    <t xml:space="preserve">SLES DIVIDEND PAYMENT </t>
  </si>
  <si>
    <t xml:space="preserve">DIVIDEND </t>
  </si>
  <si>
    <t xml:space="preserve">ECFH DIVIDEND PAYMENT </t>
  </si>
  <si>
    <t xml:space="preserve">GCBL DIVIDEND PAYMENT </t>
  </si>
  <si>
    <t>ISIN</t>
  </si>
  <si>
    <t>TRADING SYMBOL</t>
  </si>
  <si>
    <t>PAYMENT TYPE</t>
  </si>
  <si>
    <t>PAYMENT DATE</t>
  </si>
  <si>
    <t>QUANTITY</t>
  </si>
  <si>
    <t>INTEREST</t>
  </si>
  <si>
    <t>CURRENCY</t>
  </si>
  <si>
    <t>RATE</t>
  </si>
  <si>
    <t>DIVIDEND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</si>
</sst>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0" fillId="0" borderId="0"/>
    <xf numFmtId="165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16" fillId="0" borderId="13" xfId="0" applyFont="1" applyBorder="1"/>
    <xf numFmtId="0" fontId="16" fillId="0" borderId="14" xfId="0" applyFont="1" applyBorder="1"/>
    <xf numFmtId="0" fontId="16" fillId="0" borderId="0" xfId="0" applyFont="1"/>
    <xf numFmtId="0" fontId="0" fillId="0" borderId="11" xfId="0" applyBorder="1"/>
    <xf numFmtId="0" fontId="0" fillId="0" borderId="10" xfId="0" applyBorder="1"/>
    <xf numFmtId="15" fontId="0" fillId="0" borderId="10" xfId="0" applyNumberFormat="1" applyBorder="1"/>
    <xf numFmtId="0" fontId="21" fillId="0" borderId="11" xfId="0" applyFont="1" applyBorder="1"/>
    <xf numFmtId="0" fontId="21" fillId="0" borderId="10" xfId="0" applyFont="1" applyBorder="1"/>
    <xf numFmtId="15" fontId="21" fillId="0" borderId="10" xfId="0" applyNumberFormat="1" applyFont="1" applyBorder="1"/>
    <xf numFmtId="0" fontId="21" fillId="0" borderId="0" xfId="0" applyFont="1"/>
    <xf numFmtId="0" fontId="0" fillId="0" borderId="16" xfId="0" applyBorder="1"/>
    <xf numFmtId="0" fontId="0" fillId="0" borderId="17" xfId="0" applyBorder="1"/>
    <xf numFmtId="15" fontId="0" fillId="0" borderId="17" xfId="0" applyNumberFormat="1" applyBorder="1"/>
    <xf numFmtId="0" fontId="16" fillId="0" borderId="15" xfId="0" applyFont="1" applyBorder="1"/>
    <xf numFmtId="0" fontId="0" fillId="0" borderId="12" xfId="0" applyBorder="1"/>
    <xf numFmtId="0" fontId="21" fillId="0" borderId="12" xfId="0" applyFont="1" applyBorder="1"/>
    <xf numFmtId="0" fontId="0" fillId="0" borderId="18" xfId="0" applyBorder="1"/>
    <xf numFmtId="8" fontId="0" fillId="0" borderId="0" xfId="0" applyNumberFormat="1"/>
    <xf numFmtId="8" fontId="21" fillId="0" borderId="0" xfId="0" applyNumberFormat="1" applyFont="1"/>
    <xf numFmtId="0" fontId="22" fillId="0" borderId="0" xfId="0" applyFont="1"/>
    <xf numFmtId="44" fontId="16" fillId="0" borderId="14" xfId="72" applyFont="1" applyFill="1" applyBorder="1"/>
    <xf numFmtId="44" fontId="0" fillId="0" borderId="10" xfId="72" applyFont="1" applyFill="1" applyBorder="1"/>
    <xf numFmtId="44" fontId="21" fillId="0" borderId="10" xfId="72" applyFont="1" applyFill="1" applyBorder="1"/>
    <xf numFmtId="44" fontId="0" fillId="0" borderId="17" xfId="72" applyFont="1" applyFill="1" applyBorder="1"/>
    <xf numFmtId="44" fontId="0" fillId="0" borderId="0" xfId="72" applyFont="1" applyFill="1"/>
    <xf numFmtId="44" fontId="18" fillId="0" borderId="0" xfId="72" applyFont="1" applyFill="1"/>
    <xf numFmtId="44" fontId="18" fillId="0" borderId="10" xfId="72" applyFont="1" applyFill="1" applyBorder="1"/>
    <xf numFmtId="9" fontId="0" fillId="0" borderId="10" xfId="73" applyFont="1" applyFill="1" applyBorder="1"/>
    <xf numFmtId="10" fontId="0" fillId="0" borderId="10" xfId="73" applyNumberFormat="1" applyFont="1" applyFill="1" applyBorder="1"/>
    <xf numFmtId="10" fontId="21" fillId="0" borderId="10" xfId="73" applyNumberFormat="1" applyFont="1" applyFill="1" applyBorder="1"/>
    <xf numFmtId="10" fontId="0" fillId="0" borderId="17" xfId="73" applyNumberFormat="1" applyFont="1" applyFill="1" applyBorder="1"/>
  </cellXfs>
  <cellStyles count="7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4" xr:uid="{00000000-0005-0000-0000-00001C000000}"/>
    <cellStyle name="Comma 2 2" xfId="45" xr:uid="{00000000-0005-0000-0000-00001D000000}"/>
    <cellStyle name="Comma 3" xfId="46" xr:uid="{00000000-0005-0000-0000-00001E000000}"/>
    <cellStyle name="Comma 4" xfId="47" xr:uid="{00000000-0005-0000-0000-00001F000000}"/>
    <cellStyle name="Comma 5" xfId="48" xr:uid="{00000000-0005-0000-0000-000020000000}"/>
    <cellStyle name="Comma 6" xfId="49" xr:uid="{00000000-0005-0000-0000-000021000000}"/>
    <cellStyle name="Comma 7" xfId="43" xr:uid="{00000000-0005-0000-0000-000022000000}"/>
    <cellStyle name="Comma 8" xfId="71" xr:uid="{00000000-0005-0000-0000-000023000000}"/>
    <cellStyle name="Currency" xfId="72" builtinId="4"/>
    <cellStyle name="Currency 2" xfId="51" xr:uid="{00000000-0005-0000-0000-000024000000}"/>
    <cellStyle name="Currency 2 2" xfId="52" xr:uid="{00000000-0005-0000-0000-000025000000}"/>
    <cellStyle name="Currency 3" xfId="53" xr:uid="{00000000-0005-0000-0000-000026000000}"/>
    <cellStyle name="Currency 4" xfId="50" xr:uid="{00000000-0005-0000-0000-000027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54" xr:uid="{00000000-0005-0000-0000-000032000000}"/>
    <cellStyle name="Normal 11" xfId="55" xr:uid="{00000000-0005-0000-0000-000033000000}"/>
    <cellStyle name="Normal 12" xfId="42" xr:uid="{00000000-0005-0000-0000-000034000000}"/>
    <cellStyle name="Normal 13" xfId="70" xr:uid="{00000000-0005-0000-0000-000035000000}"/>
    <cellStyle name="Normal 2" xfId="56" xr:uid="{00000000-0005-0000-0000-000036000000}"/>
    <cellStyle name="Normal 2 2" xfId="57" xr:uid="{00000000-0005-0000-0000-000037000000}"/>
    <cellStyle name="Normal 3" xfId="58" xr:uid="{00000000-0005-0000-0000-000038000000}"/>
    <cellStyle name="Normal 3 2" xfId="59" xr:uid="{00000000-0005-0000-0000-000039000000}"/>
    <cellStyle name="Normal 4" xfId="60" xr:uid="{00000000-0005-0000-0000-00003A000000}"/>
    <cellStyle name="Normal 5" xfId="61" xr:uid="{00000000-0005-0000-0000-00003B000000}"/>
    <cellStyle name="Normal 6" xfId="62" xr:uid="{00000000-0005-0000-0000-00003C000000}"/>
    <cellStyle name="Normal 7" xfId="63" xr:uid="{00000000-0005-0000-0000-00003D000000}"/>
    <cellStyle name="Normal 8" xfId="64" xr:uid="{00000000-0005-0000-0000-00003E000000}"/>
    <cellStyle name="Normal 9" xfId="65" xr:uid="{00000000-0005-0000-0000-00003F000000}"/>
    <cellStyle name="Note" xfId="15" builtinId="10" customBuiltin="1"/>
    <cellStyle name="Output" xfId="10" builtinId="21" customBuiltin="1"/>
    <cellStyle name="Percent" xfId="73" builtinId="5"/>
    <cellStyle name="Percent 2" xfId="67" xr:uid="{00000000-0005-0000-0000-000042000000}"/>
    <cellStyle name="Percent 2 2" xfId="68" xr:uid="{00000000-0005-0000-0000-000043000000}"/>
    <cellStyle name="Percent 3" xfId="69" xr:uid="{00000000-0005-0000-0000-000044000000}"/>
    <cellStyle name="Percent 4" xfId="66" xr:uid="{00000000-0005-0000-0000-000045000000}"/>
    <cellStyle name="Title" xfId="1" builtinId="15" customBuiltin="1"/>
    <cellStyle name="Total" xfId="17" builtinId="25" customBuiltin="1"/>
    <cellStyle name="Warning Text" xfId="14" builtinId="11" customBuiltin="1"/>
  </cellStyles>
  <dxfs count="12"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0" formatCode="d\-mmm\-yy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C4CABE1-0AFC-4EBC-83BF-37918A1BADF2}" name="Table1" displayName="Table1" ref="A1:H83" totalsRowShown="0" headerRowDxfId="11" dataDxfId="9" headerRowBorderDxfId="10" tableBorderDxfId="8">
  <autoFilter ref="A1:H83" xr:uid="{AC4CABE1-0AFC-4EBC-83BF-37918A1BADF2}"/>
  <tableColumns count="8">
    <tableColumn id="1" xr3:uid="{49EA73FE-B5B9-4700-AF3A-5D1884D18609}" name="ISIN" dataDxfId="7"/>
    <tableColumn id="2" xr3:uid="{7FC0FA5A-0F48-4D12-BFF1-C041FAD147E2}" name="TRADING SYMBOL" dataDxfId="6"/>
    <tableColumn id="3" xr3:uid="{DC40E32F-0ABB-4955-9741-1E2D32DD287D}" name="PAYMENT TYPE" dataDxfId="5"/>
    <tableColumn id="4" xr3:uid="{FBA0FEAD-1611-409B-838E-084BBEE391BC}" name="PAYMENT DATE" dataDxfId="4"/>
    <tableColumn id="7" xr3:uid="{47A54D31-487A-46AA-BE97-8C3003B4A439}" name="RATE" dataDxfId="3"/>
    <tableColumn id="8" xr3:uid="{0017EE1E-F7CF-491D-AF6B-CBF2FF8F445C}" name="QUANTITY" dataDxfId="2" dataCellStyle="Currency"/>
    <tableColumn id="9" xr3:uid="{075BE687-25A2-46DA-8343-A549F5199453}" name="INTEREST" dataDxfId="1" dataCellStyle="Currency"/>
    <tableColumn id="10" xr3:uid="{3F5B6CC4-B1E1-4C70-876E-FBC21571B5FE}" name="CURRENCY" dataDxfId="0"/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3"/>
  <sheetViews>
    <sheetView showGridLines="0" tabSelected="1" zoomScaleNormal="100" workbookViewId="0">
      <pane ySplit="1" topLeftCell="A2" activePane="bottomLeft" state="frozen"/>
      <selection pane="bottomLeft" activeCell="I20" sqref="I20"/>
    </sheetView>
  </sheetViews>
  <sheetFormatPr defaultRowHeight="15" x14ac:dyDescent="0.25"/>
  <cols>
    <col min="1" max="1" width="15.28515625" bestFit="1" customWidth="1"/>
    <col min="2" max="2" width="27.85546875" bestFit="1" customWidth="1"/>
    <col min="3" max="3" width="16.85546875" bestFit="1" customWidth="1"/>
    <col min="4" max="4" width="17.140625" bestFit="1" customWidth="1"/>
    <col min="5" max="5" width="8.5703125" bestFit="1" customWidth="1"/>
    <col min="6" max="6" width="16.42578125" style="25" bestFit="1" customWidth="1"/>
    <col min="7" max="7" width="15.28515625" style="25" bestFit="1" customWidth="1"/>
    <col min="8" max="8" width="13.7109375" bestFit="1" customWidth="1"/>
    <col min="9" max="9" width="12" bestFit="1" customWidth="1"/>
  </cols>
  <sheetData>
    <row r="1" spans="1:8" s="3" customFormat="1" x14ac:dyDescent="0.25">
      <c r="A1" s="1" t="s">
        <v>109</v>
      </c>
      <c r="B1" s="2" t="s">
        <v>110</v>
      </c>
      <c r="C1" s="2" t="s">
        <v>111</v>
      </c>
      <c r="D1" s="2" t="s">
        <v>112</v>
      </c>
      <c r="E1" s="2" t="s">
        <v>116</v>
      </c>
      <c r="F1" s="21" t="s">
        <v>113</v>
      </c>
      <c r="G1" s="21" t="s">
        <v>114</v>
      </c>
      <c r="H1" s="14" t="s">
        <v>115</v>
      </c>
    </row>
    <row r="2" spans="1:8" x14ac:dyDescent="0.25">
      <c r="A2" s="4" t="s">
        <v>0</v>
      </c>
      <c r="B2" s="5" t="s">
        <v>1</v>
      </c>
      <c r="C2" s="5" t="s">
        <v>2</v>
      </c>
      <c r="D2" s="6">
        <v>45413</v>
      </c>
      <c r="E2" s="29">
        <f>6.5/100</f>
        <v>6.5000000000000002E-2</v>
      </c>
      <c r="F2" s="22">
        <v>5186657</v>
      </c>
      <c r="G2" s="22">
        <v>170439.30362654323</v>
      </c>
      <c r="H2" s="15" t="s">
        <v>3</v>
      </c>
    </row>
    <row r="3" spans="1:8" x14ac:dyDescent="0.25">
      <c r="A3" s="4" t="s">
        <v>0</v>
      </c>
      <c r="B3" s="5" t="s">
        <v>1</v>
      </c>
      <c r="C3" s="5" t="s">
        <v>4</v>
      </c>
      <c r="D3" s="6">
        <v>45413</v>
      </c>
      <c r="E3" s="5"/>
      <c r="F3" s="22">
        <v>5186657</v>
      </c>
      <c r="G3" s="22">
        <f>1000000/7</f>
        <v>142857.14285714287</v>
      </c>
      <c r="H3" s="15" t="s">
        <v>3</v>
      </c>
    </row>
    <row r="4" spans="1:8" x14ac:dyDescent="0.25">
      <c r="A4" s="4" t="s">
        <v>5</v>
      </c>
      <c r="B4" s="5" t="s">
        <v>6</v>
      </c>
      <c r="C4" s="5" t="s">
        <v>2</v>
      </c>
      <c r="D4" s="6">
        <v>45413</v>
      </c>
      <c r="E4" s="29">
        <f>6.5/100</f>
        <v>6.5000000000000002E-2</v>
      </c>
      <c r="F4" s="22">
        <v>5186657</v>
      </c>
      <c r="G4" s="22">
        <v>170439.30362654323</v>
      </c>
      <c r="H4" s="15" t="s">
        <v>3</v>
      </c>
    </row>
    <row r="5" spans="1:8" x14ac:dyDescent="0.25">
      <c r="A5" s="4" t="s">
        <v>5</v>
      </c>
      <c r="B5" s="5" t="s">
        <v>6</v>
      </c>
      <c r="C5" s="5" t="s">
        <v>4</v>
      </c>
      <c r="D5" s="6">
        <v>45413</v>
      </c>
      <c r="E5" s="5"/>
      <c r="F5" s="22">
        <v>5186657</v>
      </c>
      <c r="G5" s="22">
        <f>1000000/7</f>
        <v>142857.14285714287</v>
      </c>
      <c r="H5" s="15" t="s">
        <v>3</v>
      </c>
    </row>
    <row r="6" spans="1:8" x14ac:dyDescent="0.25">
      <c r="A6" s="4" t="s">
        <v>7</v>
      </c>
      <c r="B6" s="5" t="s">
        <v>8</v>
      </c>
      <c r="C6" s="5" t="s">
        <v>2</v>
      </c>
      <c r="D6" s="6">
        <v>45413</v>
      </c>
      <c r="E6" s="29">
        <f>6.5/100</f>
        <v>6.5000000000000002E-2</v>
      </c>
      <c r="F6" s="22">
        <v>5186657</v>
      </c>
      <c r="G6" s="22">
        <v>170439.30362654323</v>
      </c>
      <c r="H6" s="15" t="s">
        <v>3</v>
      </c>
    </row>
    <row r="7" spans="1:8" ht="13.9" customHeight="1" x14ac:dyDescent="0.25">
      <c r="A7" s="4" t="s">
        <v>7</v>
      </c>
      <c r="B7" s="5" t="s">
        <v>8</v>
      </c>
      <c r="C7" s="5" t="s">
        <v>4</v>
      </c>
      <c r="D7" s="6">
        <v>45413</v>
      </c>
      <c r="E7" s="5"/>
      <c r="F7" s="22">
        <v>5186657</v>
      </c>
      <c r="G7" s="22">
        <f>1000000/7</f>
        <v>142857.14285714287</v>
      </c>
      <c r="H7" s="15" t="s">
        <v>3</v>
      </c>
    </row>
    <row r="8" spans="1:8" x14ac:dyDescent="0.25">
      <c r="A8" s="4" t="s">
        <v>9</v>
      </c>
      <c r="B8" s="5" t="s">
        <v>10</v>
      </c>
      <c r="C8" s="5" t="s">
        <v>2</v>
      </c>
      <c r="D8" s="6">
        <v>45413</v>
      </c>
      <c r="E8" s="29">
        <f>6.5/100</f>
        <v>6.5000000000000002E-2</v>
      </c>
      <c r="F8" s="22">
        <v>5186657</v>
      </c>
      <c r="G8" s="22">
        <v>170439.30362654323</v>
      </c>
      <c r="H8" s="15" t="s">
        <v>3</v>
      </c>
    </row>
    <row r="9" spans="1:8" x14ac:dyDescent="0.25">
      <c r="A9" s="4" t="s">
        <v>9</v>
      </c>
      <c r="B9" s="5" t="s">
        <v>10</v>
      </c>
      <c r="C9" s="5" t="s">
        <v>4</v>
      </c>
      <c r="D9" s="6">
        <v>45413</v>
      </c>
      <c r="E9" s="5"/>
      <c r="F9" s="22">
        <v>5186657</v>
      </c>
      <c r="G9" s="22">
        <f>1000000/7</f>
        <v>142857.14285714287</v>
      </c>
      <c r="H9" s="15" t="s">
        <v>3</v>
      </c>
    </row>
    <row r="10" spans="1:8" x14ac:dyDescent="0.25">
      <c r="A10" s="4" t="s">
        <v>11</v>
      </c>
      <c r="B10" s="5" t="s">
        <v>12</v>
      </c>
      <c r="C10" s="5" t="s">
        <v>2</v>
      </c>
      <c r="D10" s="6">
        <v>45413</v>
      </c>
      <c r="E10" s="29">
        <f>6.5/100</f>
        <v>6.5000000000000002E-2</v>
      </c>
      <c r="F10" s="22">
        <v>5186657</v>
      </c>
      <c r="G10" s="22">
        <v>170439.30362654323</v>
      </c>
      <c r="H10" s="15" t="s">
        <v>3</v>
      </c>
    </row>
    <row r="11" spans="1:8" x14ac:dyDescent="0.25">
      <c r="A11" s="4" t="s">
        <v>11</v>
      </c>
      <c r="B11" s="5" t="s">
        <v>12</v>
      </c>
      <c r="C11" s="5" t="s">
        <v>4</v>
      </c>
      <c r="D11" s="6">
        <v>45413</v>
      </c>
      <c r="E11" s="5"/>
      <c r="F11" s="22">
        <v>5186657</v>
      </c>
      <c r="G11" s="22">
        <f>1000000/7</f>
        <v>142857.14285714287</v>
      </c>
      <c r="H11" s="15" t="s">
        <v>3</v>
      </c>
    </row>
    <row r="12" spans="1:8" x14ac:dyDescent="0.25">
      <c r="A12" s="4" t="s">
        <v>13</v>
      </c>
      <c r="B12" s="5" t="s">
        <v>14</v>
      </c>
      <c r="C12" s="5" t="s">
        <v>2</v>
      </c>
      <c r="D12" s="6">
        <v>45413</v>
      </c>
      <c r="E12" s="29">
        <f>6.5/100</f>
        <v>6.5000000000000002E-2</v>
      </c>
      <c r="F12" s="22">
        <v>5186657</v>
      </c>
      <c r="G12" s="22">
        <v>170439.30362654323</v>
      </c>
      <c r="H12" s="15" t="s">
        <v>3</v>
      </c>
    </row>
    <row r="13" spans="1:8" x14ac:dyDescent="0.25">
      <c r="A13" s="4" t="s">
        <v>13</v>
      </c>
      <c r="B13" s="5" t="s">
        <v>14</v>
      </c>
      <c r="C13" s="5" t="s">
        <v>4</v>
      </c>
      <c r="D13" s="6">
        <v>45413</v>
      </c>
      <c r="E13" s="5"/>
      <c r="F13" s="22">
        <v>5186657</v>
      </c>
      <c r="G13" s="22">
        <f>1000000/7</f>
        <v>142857.14285714287</v>
      </c>
      <c r="H13" s="15" t="s">
        <v>3</v>
      </c>
    </row>
    <row r="14" spans="1:8" x14ac:dyDescent="0.25">
      <c r="A14" s="4" t="s">
        <v>15</v>
      </c>
      <c r="B14" s="5" t="s">
        <v>16</v>
      </c>
      <c r="C14" s="5" t="s">
        <v>2</v>
      </c>
      <c r="D14" s="6">
        <v>45413</v>
      </c>
      <c r="E14" s="29">
        <f>6.5/100</f>
        <v>6.5000000000000002E-2</v>
      </c>
      <c r="F14" s="22">
        <v>5186657</v>
      </c>
      <c r="G14" s="22">
        <v>170439.30362654323</v>
      </c>
      <c r="H14" s="15" t="s">
        <v>3</v>
      </c>
    </row>
    <row r="15" spans="1:8" x14ac:dyDescent="0.25">
      <c r="A15" s="4" t="s">
        <v>15</v>
      </c>
      <c r="B15" s="5" t="s">
        <v>16</v>
      </c>
      <c r="C15" s="5" t="s">
        <v>4</v>
      </c>
      <c r="D15" s="6">
        <v>45413</v>
      </c>
      <c r="E15" s="5"/>
      <c r="F15" s="22">
        <v>5186657</v>
      </c>
      <c r="G15" s="22">
        <f>1000000/7</f>
        <v>142857.14285714287</v>
      </c>
      <c r="H15" s="15" t="s">
        <v>3</v>
      </c>
    </row>
    <row r="16" spans="1:8" x14ac:dyDescent="0.25">
      <c r="A16" s="4" t="s">
        <v>17</v>
      </c>
      <c r="B16" s="5" t="s">
        <v>18</v>
      </c>
      <c r="C16" s="5" t="s">
        <v>2</v>
      </c>
      <c r="D16" s="6">
        <v>45413</v>
      </c>
      <c r="E16" s="29">
        <f>7.5/100</f>
        <v>7.4999999999999997E-2</v>
      </c>
      <c r="F16" s="22">
        <v>2035755</v>
      </c>
      <c r="G16" s="22">
        <v>77189.024962462456</v>
      </c>
      <c r="H16" s="15" t="s">
        <v>3</v>
      </c>
    </row>
    <row r="17" spans="1:9" x14ac:dyDescent="0.25">
      <c r="A17" s="4" t="s">
        <v>17</v>
      </c>
      <c r="B17" s="5" t="s">
        <v>18</v>
      </c>
      <c r="C17" s="5" t="s">
        <v>4</v>
      </c>
      <c r="D17" s="6">
        <v>45413</v>
      </c>
      <c r="E17" s="5"/>
      <c r="F17" s="22">
        <v>2035755</v>
      </c>
      <c r="G17" s="22">
        <v>58164.414414414416</v>
      </c>
      <c r="H17" s="15" t="s">
        <v>3</v>
      </c>
    </row>
    <row r="18" spans="1:9" x14ac:dyDescent="0.25">
      <c r="A18" s="4" t="s">
        <v>19</v>
      </c>
      <c r="B18" s="5" t="s">
        <v>20</v>
      </c>
      <c r="C18" s="5" t="s">
        <v>117</v>
      </c>
      <c r="D18" s="6">
        <v>45415</v>
      </c>
      <c r="E18" s="22">
        <v>0.04</v>
      </c>
      <c r="F18" s="22">
        <v>20178995</v>
      </c>
      <c r="G18" s="22">
        <v>807159.8</v>
      </c>
      <c r="H18" s="15" t="s">
        <v>3</v>
      </c>
    </row>
    <row r="19" spans="1:9" x14ac:dyDescent="0.25">
      <c r="A19" s="4" t="s">
        <v>21</v>
      </c>
      <c r="B19" s="5" t="s">
        <v>22</v>
      </c>
      <c r="C19" s="5" t="s">
        <v>2</v>
      </c>
      <c r="D19" s="6">
        <v>45415</v>
      </c>
      <c r="E19" s="29">
        <f>650%/100</f>
        <v>6.5000000000000002E-2</v>
      </c>
      <c r="F19" s="22">
        <v>5570000</v>
      </c>
      <c r="G19" s="22">
        <v>181025</v>
      </c>
      <c r="H19" s="15" t="s">
        <v>3</v>
      </c>
    </row>
    <row r="20" spans="1:9" x14ac:dyDescent="0.25">
      <c r="A20" s="4" t="s">
        <v>23</v>
      </c>
      <c r="B20" s="5" t="s">
        <v>24</v>
      </c>
      <c r="C20" s="5" t="s">
        <v>2</v>
      </c>
      <c r="D20" s="6">
        <v>45416</v>
      </c>
      <c r="E20" s="29">
        <f>700%/100</f>
        <v>7.0000000000000007E-2</v>
      </c>
      <c r="F20" s="22">
        <v>1293749</v>
      </c>
      <c r="G20" s="22">
        <f>45281.22/2</f>
        <v>22640.61</v>
      </c>
      <c r="H20" s="15" t="s">
        <v>25</v>
      </c>
      <c r="I20" s="18"/>
    </row>
    <row r="21" spans="1:9" x14ac:dyDescent="0.25">
      <c r="A21" s="4" t="s">
        <v>26</v>
      </c>
      <c r="B21" s="5" t="s">
        <v>27</v>
      </c>
      <c r="C21" s="5" t="s">
        <v>28</v>
      </c>
      <c r="D21" s="6">
        <v>45417</v>
      </c>
      <c r="E21" s="29"/>
      <c r="F21" s="22">
        <v>1071427</v>
      </c>
      <c r="G21" s="26">
        <v>1071427</v>
      </c>
      <c r="H21" s="15" t="s">
        <v>3</v>
      </c>
    </row>
    <row r="22" spans="1:9" x14ac:dyDescent="0.25">
      <c r="A22" s="4" t="s">
        <v>26</v>
      </c>
      <c r="B22" s="5" t="s">
        <v>27</v>
      </c>
      <c r="C22" s="5" t="s">
        <v>2</v>
      </c>
      <c r="D22" s="6">
        <v>45417</v>
      </c>
      <c r="E22" s="29">
        <f>750%/100</f>
        <v>7.4999999999999997E-2</v>
      </c>
      <c r="F22" s="22">
        <v>1071427</v>
      </c>
      <c r="G22" s="26">
        <v>40178.571428571631</v>
      </c>
      <c r="H22" s="15" t="s">
        <v>3</v>
      </c>
    </row>
    <row r="23" spans="1:9" x14ac:dyDescent="0.25">
      <c r="A23" s="4" t="s">
        <v>29</v>
      </c>
      <c r="B23" s="5" t="s">
        <v>30</v>
      </c>
      <c r="C23" s="5" t="s">
        <v>28</v>
      </c>
      <c r="D23" s="6">
        <v>45420</v>
      </c>
      <c r="E23" s="28"/>
      <c r="F23" s="22">
        <v>15000000</v>
      </c>
      <c r="G23" s="22">
        <v>15000000</v>
      </c>
      <c r="H23" s="15" t="s">
        <v>3</v>
      </c>
    </row>
    <row r="24" spans="1:9" x14ac:dyDescent="0.25">
      <c r="A24" s="4" t="s">
        <v>31</v>
      </c>
      <c r="B24" s="5" t="s">
        <v>32</v>
      </c>
      <c r="C24" s="5" t="s">
        <v>28</v>
      </c>
      <c r="D24" s="6">
        <v>45420</v>
      </c>
      <c r="E24" s="28"/>
      <c r="F24" s="22">
        <v>1766400</v>
      </c>
      <c r="G24" s="22">
        <v>1766400</v>
      </c>
      <c r="H24" s="15" t="s">
        <v>3</v>
      </c>
    </row>
    <row r="25" spans="1:9" x14ac:dyDescent="0.25">
      <c r="A25" s="4" t="s">
        <v>31</v>
      </c>
      <c r="B25" s="5" t="s">
        <v>32</v>
      </c>
      <c r="C25" s="5" t="s">
        <v>2</v>
      </c>
      <c r="D25" s="6">
        <v>45420</v>
      </c>
      <c r="E25" s="29">
        <f>625%/100</f>
        <v>6.25E-2</v>
      </c>
      <c r="F25" s="22">
        <v>1766400</v>
      </c>
      <c r="G25" s="22">
        <v>55200</v>
      </c>
      <c r="H25" s="15" t="s">
        <v>3</v>
      </c>
    </row>
    <row r="26" spans="1:9" x14ac:dyDescent="0.25">
      <c r="A26" s="4" t="s">
        <v>33</v>
      </c>
      <c r="B26" s="5" t="s">
        <v>34</v>
      </c>
      <c r="C26" s="5" t="s">
        <v>2</v>
      </c>
      <c r="D26" s="6">
        <v>45421</v>
      </c>
      <c r="E26" s="29">
        <f>725%/100</f>
        <v>7.2499999999999995E-2</v>
      </c>
      <c r="F26" s="22">
        <v>15000000</v>
      </c>
      <c r="G26" s="22">
        <v>543750</v>
      </c>
      <c r="H26" s="15" t="s">
        <v>3</v>
      </c>
    </row>
    <row r="27" spans="1:9" x14ac:dyDescent="0.25">
      <c r="A27" s="4"/>
      <c r="B27" s="5" t="s">
        <v>107</v>
      </c>
      <c r="C27" s="5" t="s">
        <v>106</v>
      </c>
      <c r="D27" s="6">
        <v>45422</v>
      </c>
      <c r="E27" s="22">
        <v>0.6</v>
      </c>
      <c r="F27" s="22"/>
      <c r="G27" s="22"/>
      <c r="H27" s="15"/>
    </row>
    <row r="28" spans="1:9" x14ac:dyDescent="0.25">
      <c r="A28" s="4" t="s">
        <v>35</v>
      </c>
      <c r="B28" s="5" t="s">
        <v>36</v>
      </c>
      <c r="C28" s="5" t="s">
        <v>2</v>
      </c>
      <c r="D28" s="6">
        <v>45422</v>
      </c>
      <c r="E28" s="29">
        <f>3.5/100</f>
        <v>3.5000000000000003E-2</v>
      </c>
      <c r="F28" s="22">
        <v>3009350</v>
      </c>
      <c r="G28" s="22">
        <v>52663.63</v>
      </c>
      <c r="H28" s="15" t="s">
        <v>3</v>
      </c>
    </row>
    <row r="29" spans="1:9" x14ac:dyDescent="0.25">
      <c r="A29" s="4" t="s">
        <v>35</v>
      </c>
      <c r="B29" s="5" t="s">
        <v>36</v>
      </c>
      <c r="C29" s="5" t="s">
        <v>4</v>
      </c>
      <c r="D29" s="6">
        <v>45422</v>
      </c>
      <c r="E29" s="5"/>
      <c r="F29" s="22">
        <v>3009350</v>
      </c>
      <c r="G29" s="22">
        <v>0</v>
      </c>
      <c r="H29" s="15" t="s">
        <v>3</v>
      </c>
    </row>
    <row r="30" spans="1:9" s="10" customFormat="1" x14ac:dyDescent="0.25">
      <c r="A30" s="7" t="s">
        <v>37</v>
      </c>
      <c r="B30" s="8" t="s">
        <v>38</v>
      </c>
      <c r="C30" s="8" t="s">
        <v>2</v>
      </c>
      <c r="D30" s="9">
        <v>45424</v>
      </c>
      <c r="E30" s="30">
        <f>7/100</f>
        <v>7.0000000000000007E-2</v>
      </c>
      <c r="F30" s="23"/>
      <c r="G30" s="23"/>
      <c r="H30" s="16" t="s">
        <v>3</v>
      </c>
    </row>
    <row r="31" spans="1:9" s="10" customFormat="1" x14ac:dyDescent="0.25">
      <c r="A31" s="7" t="s">
        <v>37</v>
      </c>
      <c r="B31" s="8" t="s">
        <v>38</v>
      </c>
      <c r="C31" s="8" t="s">
        <v>4</v>
      </c>
      <c r="D31" s="9">
        <v>45424</v>
      </c>
      <c r="E31" s="8"/>
      <c r="F31" s="23"/>
      <c r="G31" s="23"/>
      <c r="H31" s="16" t="s">
        <v>3</v>
      </c>
    </row>
    <row r="32" spans="1:9" s="10" customFormat="1" x14ac:dyDescent="0.25">
      <c r="A32" s="7" t="s">
        <v>39</v>
      </c>
      <c r="B32" s="8" t="s">
        <v>40</v>
      </c>
      <c r="C32" s="8" t="s">
        <v>2</v>
      </c>
      <c r="D32" s="9">
        <v>45424</v>
      </c>
      <c r="E32" s="30">
        <f>7/100</f>
        <v>7.0000000000000007E-2</v>
      </c>
      <c r="F32" s="23">
        <v>27691584</v>
      </c>
      <c r="G32" s="27">
        <v>969205.39336983894</v>
      </c>
      <c r="H32" s="16" t="s">
        <v>3</v>
      </c>
    </row>
    <row r="33" spans="1:9" s="10" customFormat="1" x14ac:dyDescent="0.25">
      <c r="A33" s="7" t="s">
        <v>39</v>
      </c>
      <c r="B33" s="8" t="s">
        <v>40</v>
      </c>
      <c r="C33" s="8" t="s">
        <v>4</v>
      </c>
      <c r="D33" s="9">
        <v>45424</v>
      </c>
      <c r="E33" s="8"/>
      <c r="F33" s="23">
        <v>27691584</v>
      </c>
      <c r="G33" s="27">
        <v>2130121.6896551726</v>
      </c>
      <c r="H33" s="16" t="s">
        <v>3</v>
      </c>
    </row>
    <row r="34" spans="1:9" s="10" customFormat="1" x14ac:dyDescent="0.25">
      <c r="A34" s="7" t="s">
        <v>41</v>
      </c>
      <c r="B34" s="8" t="s">
        <v>42</v>
      </c>
      <c r="C34" s="8" t="s">
        <v>2</v>
      </c>
      <c r="D34" s="9">
        <v>45425</v>
      </c>
      <c r="E34" s="30">
        <f>6.5/100</f>
        <v>6.5000000000000002E-2</v>
      </c>
      <c r="F34" s="23">
        <v>4000000</v>
      </c>
      <c r="G34" s="23">
        <v>130000</v>
      </c>
      <c r="H34" s="16" t="s">
        <v>25</v>
      </c>
      <c r="I34" s="19"/>
    </row>
    <row r="35" spans="1:9" s="10" customFormat="1" x14ac:dyDescent="0.25">
      <c r="A35" s="7" t="s">
        <v>43</v>
      </c>
      <c r="B35" s="8" t="s">
        <v>44</v>
      </c>
      <c r="C35" s="8" t="s">
        <v>28</v>
      </c>
      <c r="D35" s="9">
        <v>45426</v>
      </c>
      <c r="E35" s="8"/>
      <c r="F35" s="23">
        <v>30000000</v>
      </c>
      <c r="G35" s="23">
        <v>30000000</v>
      </c>
      <c r="H35" s="16" t="s">
        <v>3</v>
      </c>
    </row>
    <row r="36" spans="1:9" s="10" customFormat="1" x14ac:dyDescent="0.25">
      <c r="A36" s="7" t="s">
        <v>45</v>
      </c>
      <c r="B36" s="8" t="s">
        <v>46</v>
      </c>
      <c r="C36" s="8" t="s">
        <v>28</v>
      </c>
      <c r="D36" s="9">
        <v>45426</v>
      </c>
      <c r="E36" s="8"/>
      <c r="F36" s="23">
        <v>1785718</v>
      </c>
      <c r="G36" s="23">
        <v>1785718</v>
      </c>
      <c r="H36" s="16" t="s">
        <v>3</v>
      </c>
    </row>
    <row r="37" spans="1:9" s="10" customFormat="1" x14ac:dyDescent="0.25">
      <c r="A37" s="7" t="s">
        <v>45</v>
      </c>
      <c r="B37" s="8" t="s">
        <v>46</v>
      </c>
      <c r="C37" s="8" t="s">
        <v>2</v>
      </c>
      <c r="D37" s="9">
        <v>45426</v>
      </c>
      <c r="E37" s="30">
        <f>7.5/100</f>
        <v>7.4999999999999997E-2</v>
      </c>
      <c r="F37" s="23">
        <v>1785718</v>
      </c>
      <c r="G37" s="23">
        <v>66964.429999999993</v>
      </c>
      <c r="H37" s="16" t="s">
        <v>3</v>
      </c>
    </row>
    <row r="38" spans="1:9" s="10" customFormat="1" x14ac:dyDescent="0.25">
      <c r="A38" s="7" t="s">
        <v>47</v>
      </c>
      <c r="B38" s="8" t="s">
        <v>48</v>
      </c>
      <c r="C38" s="8" t="s">
        <v>117</v>
      </c>
      <c r="D38" s="9">
        <v>45427</v>
      </c>
      <c r="E38" s="23">
        <v>1.2</v>
      </c>
      <c r="F38" s="23">
        <v>3774145</v>
      </c>
      <c r="G38" s="23">
        <v>4528974</v>
      </c>
      <c r="H38" s="16" t="s">
        <v>3</v>
      </c>
    </row>
    <row r="39" spans="1:9" s="10" customFormat="1" x14ac:dyDescent="0.25">
      <c r="A39" s="7" t="s">
        <v>49</v>
      </c>
      <c r="B39" s="8" t="s">
        <v>50</v>
      </c>
      <c r="C39" s="8" t="s">
        <v>28</v>
      </c>
      <c r="D39" s="9">
        <v>45427</v>
      </c>
      <c r="E39" s="8"/>
      <c r="F39" s="23">
        <v>4000000</v>
      </c>
      <c r="G39" s="23">
        <v>4000000</v>
      </c>
      <c r="H39" s="16" t="s">
        <v>3</v>
      </c>
      <c r="I39" s="20"/>
    </row>
    <row r="40" spans="1:9" s="10" customFormat="1" x14ac:dyDescent="0.25">
      <c r="A40" s="7" t="s">
        <v>51</v>
      </c>
      <c r="B40" s="8" t="s">
        <v>52</v>
      </c>
      <c r="C40" s="8" t="s">
        <v>2</v>
      </c>
      <c r="D40" s="9">
        <v>45427</v>
      </c>
      <c r="E40" s="30">
        <f>6.5/100</f>
        <v>6.5000000000000002E-2</v>
      </c>
      <c r="F40" s="23">
        <v>10000000</v>
      </c>
      <c r="G40" s="23">
        <v>325000</v>
      </c>
      <c r="H40" s="16" t="s">
        <v>3</v>
      </c>
    </row>
    <row r="41" spans="1:9" s="10" customFormat="1" x14ac:dyDescent="0.25">
      <c r="A41" s="7" t="s">
        <v>53</v>
      </c>
      <c r="B41" s="8" t="s">
        <v>54</v>
      </c>
      <c r="C41" s="8" t="s">
        <v>2</v>
      </c>
      <c r="D41" s="9">
        <v>45427</v>
      </c>
      <c r="E41" s="30">
        <f>3/100</f>
        <v>0.03</v>
      </c>
      <c r="F41" s="23">
        <v>100930530</v>
      </c>
      <c r="G41" s="23">
        <v>1513957.95</v>
      </c>
      <c r="H41" s="16" t="s">
        <v>3</v>
      </c>
    </row>
    <row r="42" spans="1:9" s="10" customFormat="1" x14ac:dyDescent="0.25">
      <c r="A42" s="7" t="s">
        <v>53</v>
      </c>
      <c r="B42" s="8" t="s">
        <v>54</v>
      </c>
      <c r="C42" s="8" t="s">
        <v>4</v>
      </c>
      <c r="D42" s="9">
        <v>45427</v>
      </c>
      <c r="E42" s="8"/>
      <c r="F42" s="23">
        <v>100930530</v>
      </c>
      <c r="G42" s="23">
        <v>0</v>
      </c>
      <c r="H42" s="16" t="s">
        <v>3</v>
      </c>
    </row>
    <row r="43" spans="1:9" s="10" customFormat="1" x14ac:dyDescent="0.25">
      <c r="A43" s="7" t="s">
        <v>55</v>
      </c>
      <c r="B43" s="8" t="s">
        <v>56</v>
      </c>
      <c r="C43" s="8" t="s">
        <v>2</v>
      </c>
      <c r="D43" s="9">
        <v>45427</v>
      </c>
      <c r="E43" s="30">
        <f>3.5/100</f>
        <v>3.5000000000000003E-2</v>
      </c>
      <c r="F43" s="23">
        <v>3918213</v>
      </c>
      <c r="G43" s="23">
        <v>68568.697983333419</v>
      </c>
      <c r="H43" s="16" t="s">
        <v>3</v>
      </c>
    </row>
    <row r="44" spans="1:9" s="10" customFormat="1" x14ac:dyDescent="0.25">
      <c r="A44" s="7" t="s">
        <v>55</v>
      </c>
      <c r="B44" s="8" t="s">
        <v>56</v>
      </c>
      <c r="C44" s="8" t="s">
        <v>4</v>
      </c>
      <c r="D44" s="9">
        <v>45427</v>
      </c>
      <c r="E44" s="8"/>
      <c r="F44" s="23">
        <v>3918213</v>
      </c>
      <c r="G44" s="23">
        <v>279872.23666666663</v>
      </c>
      <c r="H44" s="16" t="s">
        <v>3</v>
      </c>
    </row>
    <row r="45" spans="1:9" s="10" customFormat="1" x14ac:dyDescent="0.25">
      <c r="A45" s="7" t="s">
        <v>57</v>
      </c>
      <c r="B45" s="8" t="s">
        <v>58</v>
      </c>
      <c r="C45" s="8" t="s">
        <v>28</v>
      </c>
      <c r="D45" s="9">
        <v>45427</v>
      </c>
      <c r="E45" s="8"/>
      <c r="F45" s="23">
        <v>28000000</v>
      </c>
      <c r="G45" s="23">
        <v>28000000</v>
      </c>
      <c r="H45" s="16" t="s">
        <v>3</v>
      </c>
    </row>
    <row r="46" spans="1:9" s="10" customFormat="1" x14ac:dyDescent="0.25">
      <c r="A46" s="7" t="s">
        <v>59</v>
      </c>
      <c r="B46" s="8" t="s">
        <v>60</v>
      </c>
      <c r="C46" s="8" t="s">
        <v>2</v>
      </c>
      <c r="D46" s="9">
        <v>45428</v>
      </c>
      <c r="E46" s="30">
        <f>6/100</f>
        <v>0.06</v>
      </c>
      <c r="F46" s="23">
        <v>5300000</v>
      </c>
      <c r="G46" s="23">
        <v>159000</v>
      </c>
      <c r="H46" s="16" t="s">
        <v>3</v>
      </c>
      <c r="I46" s="20"/>
    </row>
    <row r="47" spans="1:9" s="10" customFormat="1" x14ac:dyDescent="0.25">
      <c r="A47" s="7" t="s">
        <v>59</v>
      </c>
      <c r="B47" s="8" t="s">
        <v>60</v>
      </c>
      <c r="C47" s="8" t="s">
        <v>4</v>
      </c>
      <c r="D47" s="9">
        <v>45428</v>
      </c>
      <c r="E47" s="8"/>
      <c r="F47" s="23">
        <v>5300000</v>
      </c>
      <c r="G47" s="23">
        <v>1325000</v>
      </c>
      <c r="H47" s="16" t="s">
        <v>3</v>
      </c>
    </row>
    <row r="48" spans="1:9" s="10" customFormat="1" x14ac:dyDescent="0.25">
      <c r="A48" s="7" t="s">
        <v>61</v>
      </c>
      <c r="B48" s="8" t="s">
        <v>62</v>
      </c>
      <c r="C48" s="8" t="s">
        <v>2</v>
      </c>
      <c r="D48" s="9">
        <v>45428</v>
      </c>
      <c r="E48" s="30">
        <f>7/100</f>
        <v>7.0000000000000007E-2</v>
      </c>
      <c r="F48" s="23">
        <v>5000000</v>
      </c>
      <c r="G48" s="23">
        <v>175000</v>
      </c>
      <c r="H48" s="16" t="s">
        <v>3</v>
      </c>
    </row>
    <row r="49" spans="1:8" s="10" customFormat="1" x14ac:dyDescent="0.25">
      <c r="A49" s="7" t="s">
        <v>61</v>
      </c>
      <c r="B49" s="8" t="s">
        <v>62</v>
      </c>
      <c r="C49" s="8" t="s">
        <v>4</v>
      </c>
      <c r="D49" s="9">
        <v>45428</v>
      </c>
      <c r="E49" s="8"/>
      <c r="F49" s="23">
        <v>5000000</v>
      </c>
      <c r="G49" s="23">
        <v>0</v>
      </c>
      <c r="H49" s="16" t="s">
        <v>3</v>
      </c>
    </row>
    <row r="50" spans="1:8" s="10" customFormat="1" x14ac:dyDescent="0.25">
      <c r="A50" s="7" t="s">
        <v>63</v>
      </c>
      <c r="B50" s="8" t="s">
        <v>64</v>
      </c>
      <c r="C50" s="8" t="s">
        <v>28</v>
      </c>
      <c r="D50" s="9">
        <v>45429</v>
      </c>
      <c r="E50" s="8"/>
      <c r="F50" s="23">
        <v>16000000</v>
      </c>
      <c r="G50" s="23">
        <v>16000000</v>
      </c>
      <c r="H50" s="16" t="s">
        <v>3</v>
      </c>
    </row>
    <row r="51" spans="1:8" s="10" customFormat="1" x14ac:dyDescent="0.25">
      <c r="A51" s="7" t="s">
        <v>65</v>
      </c>
      <c r="B51" s="8" t="s">
        <v>66</v>
      </c>
      <c r="C51" s="8" t="s">
        <v>2</v>
      </c>
      <c r="D51" s="9">
        <v>45429</v>
      </c>
      <c r="E51" s="30">
        <f>7/100</f>
        <v>7.0000000000000007E-2</v>
      </c>
      <c r="F51" s="23">
        <v>14855000</v>
      </c>
      <c r="G51" s="23">
        <v>519925</v>
      </c>
      <c r="H51" s="16" t="s">
        <v>3</v>
      </c>
    </row>
    <row r="52" spans="1:8" s="10" customFormat="1" x14ac:dyDescent="0.25">
      <c r="A52" s="7" t="s">
        <v>67</v>
      </c>
      <c r="B52" s="8" t="s">
        <v>68</v>
      </c>
      <c r="C52" s="8" t="s">
        <v>2</v>
      </c>
      <c r="D52" s="9">
        <v>45430</v>
      </c>
      <c r="E52" s="30">
        <f>7/100</f>
        <v>7.0000000000000007E-2</v>
      </c>
      <c r="F52" s="23">
        <v>25000000</v>
      </c>
      <c r="G52" s="23">
        <v>875000</v>
      </c>
      <c r="H52" s="16" t="s">
        <v>3</v>
      </c>
    </row>
    <row r="53" spans="1:8" s="10" customFormat="1" x14ac:dyDescent="0.25">
      <c r="A53" s="7" t="s">
        <v>69</v>
      </c>
      <c r="B53" s="8" t="s">
        <v>70</v>
      </c>
      <c r="C53" s="8" t="s">
        <v>2</v>
      </c>
      <c r="D53" s="9">
        <v>45430</v>
      </c>
      <c r="E53" s="30">
        <f>1.5/100</f>
        <v>1.4999999999999999E-2</v>
      </c>
      <c r="F53" s="23">
        <v>134406530</v>
      </c>
      <c r="G53" s="23">
        <v>168008.16</v>
      </c>
      <c r="H53" s="16" t="s">
        <v>3</v>
      </c>
    </row>
    <row r="54" spans="1:8" s="10" customFormat="1" x14ac:dyDescent="0.25">
      <c r="A54" s="7" t="s">
        <v>69</v>
      </c>
      <c r="B54" s="8" t="s">
        <v>70</v>
      </c>
      <c r="C54" s="8" t="s">
        <v>4</v>
      </c>
      <c r="D54" s="9">
        <v>45430</v>
      </c>
      <c r="E54" s="8"/>
      <c r="F54" s="23">
        <v>134406530</v>
      </c>
      <c r="G54" s="23">
        <v>0</v>
      </c>
      <c r="H54" s="16" t="s">
        <v>3</v>
      </c>
    </row>
    <row r="55" spans="1:8" s="10" customFormat="1" x14ac:dyDescent="0.25">
      <c r="A55" s="7" t="s">
        <v>71</v>
      </c>
      <c r="B55" s="8" t="s">
        <v>72</v>
      </c>
      <c r="C55" s="8" t="s">
        <v>2</v>
      </c>
      <c r="D55" s="9">
        <v>45430</v>
      </c>
      <c r="E55" s="30">
        <f>3/100</f>
        <v>0.03</v>
      </c>
      <c r="F55" s="23">
        <v>16221017</v>
      </c>
      <c r="G55" s="23">
        <v>40552.526571857008</v>
      </c>
      <c r="H55" s="16" t="s">
        <v>25</v>
      </c>
    </row>
    <row r="56" spans="1:8" s="10" customFormat="1" x14ac:dyDescent="0.25">
      <c r="A56" s="7" t="s">
        <v>71</v>
      </c>
      <c r="B56" s="8" t="s">
        <v>72</v>
      </c>
      <c r="C56" s="8" t="s">
        <v>4</v>
      </c>
      <c r="D56" s="9">
        <v>45430</v>
      </c>
      <c r="E56" s="30">
        <f>3/100</f>
        <v>0.03</v>
      </c>
      <c r="F56" s="23">
        <v>16221017</v>
      </c>
      <c r="G56" s="23">
        <v>149712.98437847025</v>
      </c>
      <c r="H56" s="16" t="s">
        <v>25</v>
      </c>
    </row>
    <row r="57" spans="1:8" s="10" customFormat="1" x14ac:dyDescent="0.25">
      <c r="A57" s="7" t="s">
        <v>73</v>
      </c>
      <c r="B57" s="8" t="s">
        <v>74</v>
      </c>
      <c r="C57" s="8" t="s">
        <v>2</v>
      </c>
      <c r="D57" s="9">
        <v>45431</v>
      </c>
      <c r="E57" s="30">
        <f>7.5/100</f>
        <v>7.4999999999999997E-2</v>
      </c>
      <c r="F57" s="23">
        <v>35000000</v>
      </c>
      <c r="G57" s="23">
        <v>1312500</v>
      </c>
      <c r="H57" s="16" t="s">
        <v>3</v>
      </c>
    </row>
    <row r="58" spans="1:8" s="10" customFormat="1" x14ac:dyDescent="0.25">
      <c r="A58" s="7" t="s">
        <v>75</v>
      </c>
      <c r="B58" s="8" t="s">
        <v>76</v>
      </c>
      <c r="C58" s="8" t="s">
        <v>2</v>
      </c>
      <c r="D58" s="9">
        <v>45432</v>
      </c>
      <c r="E58" s="30">
        <f>6.5/100</f>
        <v>6.5000000000000002E-2</v>
      </c>
      <c r="F58" s="23">
        <v>5714489</v>
      </c>
      <c r="G58" s="23">
        <v>185720.89</v>
      </c>
      <c r="H58" s="16" t="s">
        <v>3</v>
      </c>
    </row>
    <row r="59" spans="1:8" s="10" customFormat="1" x14ac:dyDescent="0.25">
      <c r="A59" s="7" t="s">
        <v>77</v>
      </c>
      <c r="B59" s="8" t="s">
        <v>78</v>
      </c>
      <c r="C59" s="8" t="s">
        <v>28</v>
      </c>
      <c r="D59" s="9">
        <v>45432</v>
      </c>
      <c r="E59" s="8"/>
      <c r="F59" s="23">
        <v>15225000</v>
      </c>
      <c r="G59" s="23">
        <v>15225000</v>
      </c>
      <c r="H59" s="16" t="s">
        <v>3</v>
      </c>
    </row>
    <row r="60" spans="1:8" s="10" customFormat="1" x14ac:dyDescent="0.25">
      <c r="A60" s="7" t="s">
        <v>77</v>
      </c>
      <c r="B60" s="8" t="s">
        <v>78</v>
      </c>
      <c r="C60" s="8" t="s">
        <v>2</v>
      </c>
      <c r="D60" s="9">
        <v>45432</v>
      </c>
      <c r="E60" s="30">
        <f>7.5/100</f>
        <v>7.4999999999999997E-2</v>
      </c>
      <c r="F60" s="23">
        <v>15225000</v>
      </c>
      <c r="G60" s="23">
        <v>570937.5</v>
      </c>
      <c r="H60" s="16" t="s">
        <v>3</v>
      </c>
    </row>
    <row r="61" spans="1:8" s="10" customFormat="1" x14ac:dyDescent="0.25">
      <c r="A61" s="7" t="s">
        <v>79</v>
      </c>
      <c r="B61" s="8" t="s">
        <v>80</v>
      </c>
      <c r="C61" s="8" t="s">
        <v>2</v>
      </c>
      <c r="D61" s="9">
        <v>45432</v>
      </c>
      <c r="E61" s="30">
        <f>7.25/100</f>
        <v>7.2499999999999995E-2</v>
      </c>
      <c r="F61" s="23">
        <v>31095000</v>
      </c>
      <c r="G61" s="23">
        <v>1127193.75</v>
      </c>
      <c r="H61" s="16" t="s">
        <v>3</v>
      </c>
    </row>
    <row r="62" spans="1:8" s="10" customFormat="1" x14ac:dyDescent="0.25">
      <c r="A62" s="7" t="s">
        <v>81</v>
      </c>
      <c r="B62" s="8" t="s">
        <v>82</v>
      </c>
      <c r="C62" s="8" t="s">
        <v>2</v>
      </c>
      <c r="D62" s="9">
        <v>45434</v>
      </c>
      <c r="E62" s="30">
        <f>6.5/100</f>
        <v>6.5000000000000002E-2</v>
      </c>
      <c r="F62" s="23">
        <v>17306250</v>
      </c>
      <c r="G62" s="23">
        <v>281226.5625</v>
      </c>
      <c r="H62" s="16" t="s">
        <v>3</v>
      </c>
    </row>
    <row r="63" spans="1:8" s="10" customFormat="1" x14ac:dyDescent="0.25">
      <c r="A63" s="7" t="s">
        <v>81</v>
      </c>
      <c r="B63" s="8" t="s">
        <v>82</v>
      </c>
      <c r="C63" s="8" t="s">
        <v>4</v>
      </c>
      <c r="D63" s="9">
        <v>45434</v>
      </c>
      <c r="E63" s="8"/>
      <c r="F63" s="23">
        <v>17306250</v>
      </c>
      <c r="G63" s="23">
        <v>1331250</v>
      </c>
      <c r="H63" s="16" t="s">
        <v>3</v>
      </c>
    </row>
    <row r="64" spans="1:8" s="10" customFormat="1" x14ac:dyDescent="0.25">
      <c r="A64" s="7" t="s">
        <v>83</v>
      </c>
      <c r="B64" s="8" t="s">
        <v>84</v>
      </c>
      <c r="C64" s="8" t="s">
        <v>28</v>
      </c>
      <c r="D64" s="9">
        <v>45435</v>
      </c>
      <c r="E64" s="8"/>
      <c r="F64" s="23">
        <v>16000000</v>
      </c>
      <c r="G64" s="23">
        <v>16000000</v>
      </c>
      <c r="H64" s="16" t="s">
        <v>3</v>
      </c>
    </row>
    <row r="65" spans="1:8" s="10" customFormat="1" x14ac:dyDescent="0.25">
      <c r="A65" s="7" t="s">
        <v>85</v>
      </c>
      <c r="B65" s="8" t="s">
        <v>86</v>
      </c>
      <c r="C65" s="8" t="s">
        <v>2</v>
      </c>
      <c r="D65" s="9">
        <v>45435</v>
      </c>
      <c r="E65" s="30">
        <f>6.25/100</f>
        <v>6.25E-2</v>
      </c>
      <c r="F65" s="23">
        <v>16549000</v>
      </c>
      <c r="G65" s="23">
        <f>517156.25/2</f>
        <v>258578.125</v>
      </c>
      <c r="H65" s="16" t="s">
        <v>3</v>
      </c>
    </row>
    <row r="66" spans="1:8" s="10" customFormat="1" x14ac:dyDescent="0.25">
      <c r="A66" s="7" t="s">
        <v>87</v>
      </c>
      <c r="B66" s="8" t="s">
        <v>88</v>
      </c>
      <c r="C66" s="8" t="s">
        <v>2</v>
      </c>
      <c r="D66" s="9">
        <v>45435</v>
      </c>
      <c r="E66" s="30">
        <f>6.25/100</f>
        <v>6.25E-2</v>
      </c>
      <c r="F66" s="23">
        <v>13940000</v>
      </c>
      <c r="G66" s="23">
        <f>435625/2</f>
        <v>217812.5</v>
      </c>
      <c r="H66" s="16" t="s">
        <v>3</v>
      </c>
    </row>
    <row r="67" spans="1:8" s="10" customFormat="1" x14ac:dyDescent="0.25">
      <c r="A67" s="7"/>
      <c r="B67" s="8" t="s">
        <v>105</v>
      </c>
      <c r="C67" s="8" t="s">
        <v>106</v>
      </c>
      <c r="D67" s="9">
        <v>45436</v>
      </c>
      <c r="E67" s="23">
        <v>0.53</v>
      </c>
      <c r="F67" s="23"/>
      <c r="G67" s="23">
        <v>11872000</v>
      </c>
      <c r="H67" s="16"/>
    </row>
    <row r="68" spans="1:8" s="10" customFormat="1" x14ac:dyDescent="0.25">
      <c r="A68" s="7"/>
      <c r="B68" s="8" t="s">
        <v>108</v>
      </c>
      <c r="C68" s="8" t="s">
        <v>106</v>
      </c>
      <c r="D68" s="9">
        <v>45439</v>
      </c>
      <c r="E68" s="23">
        <v>0.43</v>
      </c>
      <c r="F68" s="23"/>
      <c r="G68" s="23">
        <v>3268000</v>
      </c>
      <c r="H68" s="16" t="s">
        <v>3</v>
      </c>
    </row>
    <row r="69" spans="1:8" x14ac:dyDescent="0.25">
      <c r="A69" s="4" t="s">
        <v>89</v>
      </c>
      <c r="B69" s="5" t="s">
        <v>90</v>
      </c>
      <c r="C69" s="5" t="s">
        <v>2</v>
      </c>
      <c r="D69" s="6">
        <v>45439</v>
      </c>
      <c r="E69" s="29">
        <f>7.5/100</f>
        <v>7.4999999999999997E-2</v>
      </c>
      <c r="F69" s="22">
        <v>5000000</v>
      </c>
      <c r="G69" s="22">
        <v>187500</v>
      </c>
      <c r="H69" s="15" t="s">
        <v>3</v>
      </c>
    </row>
    <row r="70" spans="1:8" x14ac:dyDescent="0.25">
      <c r="A70" s="4" t="s">
        <v>89</v>
      </c>
      <c r="B70" s="5" t="s">
        <v>90</v>
      </c>
      <c r="C70" s="5" t="s">
        <v>4</v>
      </c>
      <c r="D70" s="6">
        <v>45439</v>
      </c>
      <c r="E70" s="5"/>
      <c r="F70" s="22">
        <v>5000000</v>
      </c>
      <c r="G70" s="22">
        <v>500000</v>
      </c>
      <c r="H70" s="15" t="s">
        <v>3</v>
      </c>
    </row>
    <row r="71" spans="1:8" x14ac:dyDescent="0.25">
      <c r="A71" s="4" t="s">
        <v>91</v>
      </c>
      <c r="B71" s="5" t="s">
        <v>92</v>
      </c>
      <c r="C71" s="5" t="s">
        <v>2</v>
      </c>
      <c r="D71" s="6">
        <v>45440</v>
      </c>
      <c r="E71" s="29">
        <f>7.25/100</f>
        <v>7.2499999999999995E-2</v>
      </c>
      <c r="F71" s="22">
        <v>1530462</v>
      </c>
      <c r="G71" s="22">
        <v>55479.230769230766</v>
      </c>
      <c r="H71" s="15" t="s">
        <v>3</v>
      </c>
    </row>
    <row r="72" spans="1:8" x14ac:dyDescent="0.25">
      <c r="A72" s="4" t="s">
        <v>91</v>
      </c>
      <c r="B72" s="5" t="s">
        <v>92</v>
      </c>
      <c r="C72" s="5" t="s">
        <v>4</v>
      </c>
      <c r="D72" s="6">
        <v>45440</v>
      </c>
      <c r="E72" s="5"/>
      <c r="F72" s="22">
        <v>1530462</v>
      </c>
      <c r="G72" s="22">
        <v>127538.46153846155</v>
      </c>
      <c r="H72" s="15" t="s">
        <v>3</v>
      </c>
    </row>
    <row r="73" spans="1:8" x14ac:dyDescent="0.25">
      <c r="A73" s="4" t="s">
        <v>93</v>
      </c>
      <c r="B73" s="5" t="s">
        <v>94</v>
      </c>
      <c r="C73" s="5" t="s">
        <v>2</v>
      </c>
      <c r="D73" s="6">
        <v>45440</v>
      </c>
      <c r="E73" s="29">
        <f>7.25/100</f>
        <v>7.2499999999999995E-2</v>
      </c>
      <c r="F73" s="22">
        <v>2295693</v>
      </c>
      <c r="G73" s="22">
        <v>83218.87</v>
      </c>
      <c r="H73" s="15" t="s">
        <v>3</v>
      </c>
    </row>
    <row r="74" spans="1:8" x14ac:dyDescent="0.25">
      <c r="A74" s="4" t="s">
        <v>93</v>
      </c>
      <c r="B74" s="5" t="s">
        <v>94</v>
      </c>
      <c r="C74" s="5" t="s">
        <v>4</v>
      </c>
      <c r="D74" s="6">
        <v>45440</v>
      </c>
      <c r="E74" s="5"/>
      <c r="F74" s="22">
        <v>2295693</v>
      </c>
      <c r="G74" s="22">
        <v>191307.69230769228</v>
      </c>
      <c r="H74" s="15" t="s">
        <v>3</v>
      </c>
    </row>
    <row r="75" spans="1:8" x14ac:dyDescent="0.25">
      <c r="A75" s="4" t="s">
        <v>95</v>
      </c>
      <c r="B75" s="5" t="s">
        <v>96</v>
      </c>
      <c r="C75" s="5" t="s">
        <v>2</v>
      </c>
      <c r="D75" s="6">
        <v>45440</v>
      </c>
      <c r="E75" s="29">
        <f>2.5/100</f>
        <v>2.5000000000000001E-2</v>
      </c>
      <c r="F75" s="22">
        <v>32500000</v>
      </c>
      <c r="G75" s="22">
        <v>405136.99</v>
      </c>
      <c r="H75" s="15" t="s">
        <v>3</v>
      </c>
    </row>
    <row r="76" spans="1:8" x14ac:dyDescent="0.25">
      <c r="A76" s="4" t="s">
        <v>97</v>
      </c>
      <c r="B76" s="5" t="s">
        <v>98</v>
      </c>
      <c r="C76" s="5" t="s">
        <v>2</v>
      </c>
      <c r="D76" s="6">
        <v>45440</v>
      </c>
      <c r="E76" s="29">
        <f>6.15/100</f>
        <v>6.1500000000000006E-2</v>
      </c>
      <c r="F76" s="22">
        <v>857144</v>
      </c>
      <c r="G76" s="22">
        <v>26357.18</v>
      </c>
      <c r="H76" s="15" t="s">
        <v>25</v>
      </c>
    </row>
    <row r="77" spans="1:8" x14ac:dyDescent="0.25">
      <c r="A77" s="4" t="s">
        <v>97</v>
      </c>
      <c r="B77" s="5" t="s">
        <v>98</v>
      </c>
      <c r="C77" s="5" t="s">
        <v>4</v>
      </c>
      <c r="D77" s="6">
        <v>45440</v>
      </c>
      <c r="E77" s="5"/>
      <c r="F77" s="22">
        <v>857144</v>
      </c>
      <c r="G77" s="22">
        <v>142857.14000000001</v>
      </c>
      <c r="H77" s="15" t="s">
        <v>25</v>
      </c>
    </row>
    <row r="78" spans="1:8" x14ac:dyDescent="0.25">
      <c r="A78" s="4" t="s">
        <v>99</v>
      </c>
      <c r="B78" s="5" t="s">
        <v>100</v>
      </c>
      <c r="C78" s="5" t="s">
        <v>2</v>
      </c>
      <c r="D78" s="6">
        <v>45442</v>
      </c>
      <c r="E78" s="29">
        <f>7.25/100</f>
        <v>7.2499999999999995E-2</v>
      </c>
      <c r="F78" s="22">
        <v>33478847</v>
      </c>
      <c r="G78" s="22">
        <v>1213608.173076923</v>
      </c>
      <c r="H78" s="15" t="s">
        <v>3</v>
      </c>
    </row>
    <row r="79" spans="1:8" x14ac:dyDescent="0.25">
      <c r="A79" s="4" t="s">
        <v>99</v>
      </c>
      <c r="B79" s="5" t="s">
        <v>100</v>
      </c>
      <c r="C79" s="5" t="s">
        <v>4</v>
      </c>
      <c r="D79" s="6">
        <v>45442</v>
      </c>
      <c r="E79" s="5"/>
      <c r="F79" s="22">
        <v>33478847</v>
      </c>
      <c r="G79" s="22">
        <v>2789903.846153846</v>
      </c>
      <c r="H79" s="15" t="s">
        <v>3</v>
      </c>
    </row>
    <row r="80" spans="1:8" x14ac:dyDescent="0.25">
      <c r="A80" s="4" t="s">
        <v>101</v>
      </c>
      <c r="B80" s="5" t="s">
        <v>102</v>
      </c>
      <c r="C80" s="5" t="s">
        <v>2</v>
      </c>
      <c r="D80" s="6">
        <v>45442</v>
      </c>
      <c r="E80" s="29">
        <f>7.25/100</f>
        <v>7.2499999999999995E-2</v>
      </c>
      <c r="F80" s="22">
        <v>4782693</v>
      </c>
      <c r="G80" s="22">
        <v>173372.62</v>
      </c>
      <c r="H80" s="15" t="s">
        <v>3</v>
      </c>
    </row>
    <row r="81" spans="1:8" x14ac:dyDescent="0.25">
      <c r="A81" s="4" t="s">
        <v>101</v>
      </c>
      <c r="B81" s="5" t="s">
        <v>102</v>
      </c>
      <c r="C81" s="5" t="s">
        <v>4</v>
      </c>
      <c r="D81" s="6">
        <v>45442</v>
      </c>
      <c r="E81" s="5"/>
      <c r="F81" s="22">
        <v>4782693</v>
      </c>
      <c r="G81" s="22">
        <v>398557.69230769231</v>
      </c>
      <c r="H81" s="15" t="s">
        <v>3</v>
      </c>
    </row>
    <row r="82" spans="1:8" x14ac:dyDescent="0.25">
      <c r="A82" s="4" t="s">
        <v>103</v>
      </c>
      <c r="B82" s="5" t="s">
        <v>104</v>
      </c>
      <c r="C82" s="5" t="s">
        <v>28</v>
      </c>
      <c r="D82" s="6">
        <v>45442</v>
      </c>
      <c r="E82" s="5"/>
      <c r="F82" s="22">
        <v>48958000</v>
      </c>
      <c r="G82" s="22">
        <v>48958000</v>
      </c>
      <c r="H82" s="15" t="s">
        <v>3</v>
      </c>
    </row>
    <row r="83" spans="1:8" ht="13.9" customHeight="1" x14ac:dyDescent="0.25">
      <c r="A83" s="11" t="s">
        <v>103</v>
      </c>
      <c r="B83" s="12" t="s">
        <v>104</v>
      </c>
      <c r="C83" s="12" t="s">
        <v>2</v>
      </c>
      <c r="D83" s="13">
        <v>45442</v>
      </c>
      <c r="E83" s="31">
        <f>2.5/100</f>
        <v>2.5000000000000001E-2</v>
      </c>
      <c r="F83" s="24">
        <v>48958000</v>
      </c>
      <c r="G83" s="24">
        <v>610298.35616438359</v>
      </c>
      <c r="H83" s="17" t="s">
        <v>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Payment Events by Date (23)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Trevicia Adams</dc:creator>
  <cp:lastModifiedBy>Aquila R. Pierre</cp:lastModifiedBy>
  <dcterms:created xsi:type="dcterms:W3CDTF">2024-04-24T15:41:09Z</dcterms:created>
  <dcterms:modified xsi:type="dcterms:W3CDTF">2024-06-04T15:20:08Z</dcterms:modified>
</cp:coreProperties>
</file>